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jibu\Downloads\"/>
    </mc:Choice>
  </mc:AlternateContent>
  <xr:revisionPtr revIDLastSave="0" documentId="13_ncr:1_{EE064B9A-2147-44CB-827A-3D19A88B45F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and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O7" i="1"/>
  <c r="M7" i="1"/>
  <c r="L7" i="1"/>
  <c r="J7" i="1"/>
  <c r="H7" i="1"/>
  <c r="I8" i="1" s="1"/>
  <c r="G7" i="1"/>
  <c r="D7" i="1"/>
  <c r="K6" i="1"/>
  <c r="S6" i="1" s="1"/>
  <c r="I6" i="1"/>
  <c r="S5" i="1"/>
  <c r="R5" i="1"/>
  <c r="Q5" i="1"/>
  <c r="K5" i="1"/>
  <c r="I5" i="1"/>
  <c r="K4" i="1"/>
  <c r="S4" i="1" s="1"/>
  <c r="I4" i="1"/>
  <c r="K3" i="1"/>
  <c r="S3" i="1" s="1"/>
  <c r="I3" i="1"/>
  <c r="K2" i="1"/>
  <c r="K7" i="1" s="1"/>
  <c r="I2" i="1"/>
  <c r="I9" i="1" s="1"/>
  <c r="S9" i="1" l="1"/>
  <c r="P9" i="1"/>
  <c r="M9" i="1"/>
  <c r="Q6" i="1"/>
  <c r="R6" i="1"/>
  <c r="Q2" i="1"/>
  <c r="R2" i="1"/>
  <c r="S2" i="1"/>
  <c r="Q3" i="1"/>
  <c r="R3" i="1"/>
  <c r="Q4" i="1"/>
  <c r="R4" i="1"/>
</calcChain>
</file>

<file path=xl/sharedStrings.xml><?xml version="1.0" encoding="utf-8"?>
<sst xmlns="http://schemas.openxmlformats.org/spreadsheetml/2006/main" count="174" uniqueCount="84">
  <si>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</si>
  <si>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</si>
  <si>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</si>
  <si>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</si>
  <si>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</si>
  <si>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</si>
  <si>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</si>
  <si>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</si>
  <si>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</si>
  <si>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</si>
  <si>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</si>
  <si>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</si>
  <si>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</si>
  <si>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</si>
  <si>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</si>
  <si>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</si>
  <si>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</si>
  <si>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</si>
  <si>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</si>
  <si>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</si>
  <si>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</si>
  <si>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</si>
  <si>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</si>
  <si>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</si>
  <si>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</si>
  <si>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</si>
  <si>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</si>
  <si>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</si>
  <si>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</si>
  <si>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</si>
  <si>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</si>
  <si>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</si>
  <si>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</si>
  <si>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</si>
  <si>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</si>
  <si>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</si>
  <si>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</si>
  <si>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</si>
  <si>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</si>
  <si>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</si>
  <si>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</si>
  <si>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</si>
  <si>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</si>
  <si>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</si>
  <si>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030-0-000-006-009-00</t>
  </si>
  <si>
    <t>US-23</t>
  </si>
  <si>
    <t>QC</t>
  </si>
  <si>
    <t>03-ARM'S LENGTH</t>
  </si>
  <si>
    <t>'COMFF</t>
  </si>
  <si>
    <t/>
  </si>
  <si>
    <t>COMMERCIAL FRONT FOOT</t>
  </si>
  <si>
    <t>03/10/2021</t>
  </si>
  <si>
    <t>202</t>
  </si>
  <si>
    <t>HWY</t>
  </si>
  <si>
    <t>030-0-000-012-006-00</t>
  </si>
  <si>
    <t>LC</t>
  </si>
  <si>
    <t>'CITY</t>
  </si>
  <si>
    <t>202400594</t>
  </si>
  <si>
    <t>201</t>
  </si>
  <si>
    <t>030-0-015-300-110-10</t>
  </si>
  <si>
    <t>726 W HURON</t>
  </si>
  <si>
    <t>WD</t>
  </si>
  <si>
    <t>'RESAC</t>
  </si>
  <si>
    <t>202402147</t>
  </si>
  <si>
    <t>RESIDENTIAL ACREAGE</t>
  </si>
  <si>
    <t>08/20/2024</t>
  </si>
  <si>
    <t>030-0-015-300-130-06</t>
  </si>
  <si>
    <t>W HURON</t>
  </si>
  <si>
    <t>'RESFF</t>
  </si>
  <si>
    <t>202402994</t>
  </si>
  <si>
    <t>NOT INSPECTED</t>
  </si>
  <si>
    <t>PAVED</t>
  </si>
  <si>
    <t>030-0-C10-005-001-05</t>
  </si>
  <si>
    <t>406 E CENTER STREET</t>
  </si>
  <si>
    <t>202500900</t>
  </si>
  <si>
    <t>10/01/2025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</si>
  <si>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</si>
  <si>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</si>
  <si>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</si>
  <si>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</si>
  <si>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</si>
  <si>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</si>
  <si>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</si>
  <si>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Omer City Commercial Land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</si>
</sst>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4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20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0" fontId="2" fillId="4" borderId="3" xfId="0" applyFont="1" applyFill="1" applyBorder="1" applyAlignment="1">
      <alignment horizontal="right"/>
    </xf>
    <xf numFmtId="169" fontId="2" fillId="5" borderId="3" xfId="0" applyNumberFormat="1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2"/>
  <sheetViews>
    <sheetView tabSelected="1" workbookViewId="0">
      <selection activeCell="H12" sqref="H12"/>
    </sheetView>
  </sheetViews>
  <sheetFormatPr defaultRowHeight="15" x14ac:dyDescent="0.25"/>
  <cols>
    <col min="1" max="1" width="22.7109375" bestFit="1" customWidth="1" collapsed="1"/>
    <col min="2" max="2" width="21.7109375" bestFit="1" customWidth="1" collapsed="1"/>
    <col min="3" max="3" width="12.7109375" bestFit="1" customWidth="1" collapsed="1"/>
    <col min="4" max="4" width="11.7109375" bestFit="1" customWidth="1" collapsed="1"/>
    <col min="5" max="5" width="7.7109375" bestFit="1" customWidth="1" collapsed="1"/>
    <col min="6" max="6" width="19.7109375" bestFit="1" customWidth="1" collapsed="1"/>
    <col min="7" max="7" width="12.7109375" bestFit="1" customWidth="1" collapsed="1"/>
    <col min="8" max="8" width="16.7109375" bestFit="1" customWidth="1" collapsed="1"/>
    <col min="9" max="9" width="14.7109375" bestFit="1" customWidth="1" collapsed="1"/>
    <col min="10" max="11" width="15.7109375" bestFit="1" customWidth="1" collapsed="1"/>
    <col min="12" max="12" width="16.7109375" bestFit="1" customWidth="1" collapsed="1"/>
    <col min="13" max="13" width="13.7109375" bestFit="1" customWidth="1" collapsed="1"/>
    <col min="14" max="14" width="8.7109375" bestFit="1" customWidth="1" collapsed="1"/>
    <col min="15" max="15" width="16.7109375" bestFit="1" customWidth="1" collapsed="1"/>
    <col min="16" max="17" width="12.7109375" bestFit="1" customWidth="1" collapsed="1"/>
    <col min="18" max="19" width="14.7109375" bestFit="1" customWidth="1" collapsed="1"/>
    <col min="20" max="20" width="13.7109375" bestFit="1" customWidth="1" collapsed="1"/>
    <col min="21" max="21" width="10.7109375" bestFit="1" customWidth="1" collapsed="1"/>
    <col min="22" max="22" width="12.7109375" bestFit="1" customWidth="1" collapsed="1"/>
    <col min="23" max="23" width="21.7109375" bestFit="1" customWidth="1" collapsed="1"/>
    <col min="24" max="24" width="27.7109375" bestFit="1" customWidth="1" collapsed="1"/>
    <col min="25" max="26" width="8.7109375" bestFit="1" customWidth="1" collapsed="1"/>
    <col min="27" max="27" width="17.7109375" bestFit="1" customWidth="1" collapsed="1"/>
    <col min="28" max="28" width="11.7109375" bestFit="1" customWidth="1" collapsed="1"/>
    <col min="29" max="29" width="7.7109375" bestFit="1" customWidth="1" collapsed="1"/>
    <col min="30" max="32" width="14.7109375" bestFit="1" customWidth="1" collapsed="1"/>
    <col min="33" max="33" width="19.7109375" bestFit="1" customWidth="1" collapsed="1"/>
    <col min="34" max="34" width="9.7109375" bestFit="1" customWidth="1" collapsed="1"/>
    <col min="35" max="35" width="15.7109375" bestFit="1" customWidth="1" collapsed="1"/>
    <col min="36" max="36" width="8.7109375" bestFit="1" customWidth="1" collapsed="1"/>
    <col min="37" max="37" width="21.7109375" bestFit="1" customWidth="1" collapsed="1"/>
    <col min="38" max="38" width="18.7109375" bestFit="1" customWidth="1" collapsed="1"/>
    <col min="39" max="39" width="17.7109375" bestFit="1" customWidth="1" collapsed="1"/>
    <col min="40" max="40" width="13.7109375" bestFit="1" customWidth="1" collapsed="1"/>
    <col min="41" max="41" width="18.7109375" bestFit="1" customWidth="1" collapsed="1"/>
    <col min="42" max="42" width="23.7109375" bestFit="1" customWidth="1" collapsed="1"/>
    <col min="43" max="43" width="22.7109375" bestFit="1" customWidth="1" collapsed="1"/>
    <col min="44" max="44" width="18.7109375" bestFit="1" customWidth="1" collapsed="1"/>
  </cols>
  <sheetData>
    <row r="1" spans="1:44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9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4" x14ac:dyDescent="0.25">
      <c r="A2" s="10" t="s">
        <v>44</v>
      </c>
      <c r="B2" s="10" t="s">
        <v>45</v>
      </c>
      <c r="C2" s="11">
        <v>45848</v>
      </c>
      <c r="D2" s="12">
        <v>1000</v>
      </c>
      <c r="E2" s="10" t="s">
        <v>46</v>
      </c>
      <c r="F2" s="10" t="s">
        <v>47</v>
      </c>
      <c r="G2" s="12">
        <v>0</v>
      </c>
      <c r="H2" s="12">
        <v>5600</v>
      </c>
      <c r="I2" s="13" t="e">
        <f>H2/G2*100</f>
        <v>#DIV/0!</v>
      </c>
      <c r="J2" s="12">
        <v>11190</v>
      </c>
      <c r="K2" s="12">
        <f>G2-0</f>
        <v>0</v>
      </c>
      <c r="L2" s="12">
        <v>11190</v>
      </c>
      <c r="M2" s="14">
        <v>79.930000000000007</v>
      </c>
      <c r="N2" s="15">
        <v>132</v>
      </c>
      <c r="O2" s="16">
        <v>0.2</v>
      </c>
      <c r="P2" s="16">
        <v>0.2</v>
      </c>
      <c r="Q2" s="12">
        <f>K2/M2</f>
        <v>0</v>
      </c>
      <c r="R2" s="12">
        <f>K2/O2</f>
        <v>0</v>
      </c>
      <c r="S2" s="17">
        <f>K2/O2/43560</f>
        <v>0</v>
      </c>
      <c r="T2" s="16">
        <v>66</v>
      </c>
      <c r="U2" s="18" t="s">
        <v>48</v>
      </c>
      <c r="V2" s="10" t="s">
        <v>49</v>
      </c>
      <c r="W2" s="10" t="s">
        <v>49</v>
      </c>
      <c r="X2" s="10" t="s">
        <v>50</v>
      </c>
      <c r="Y2" s="10">
        <v>0</v>
      </c>
      <c r="Z2" s="10">
        <v>0</v>
      </c>
      <c r="AA2" s="10" t="s">
        <v>51</v>
      </c>
      <c r="AB2" s="10" t="s">
        <v>49</v>
      </c>
      <c r="AC2" s="10" t="s">
        <v>52</v>
      </c>
      <c r="AD2" s="10" t="s">
        <v>53</v>
      </c>
      <c r="AE2" s="10"/>
      <c r="AF2" s="10"/>
      <c r="AG2" s="10" t="s">
        <v>49</v>
      </c>
      <c r="AH2" s="10" t="s">
        <v>49</v>
      </c>
      <c r="AI2" s="10" t="s">
        <v>49</v>
      </c>
      <c r="AJ2" s="10" t="s">
        <v>49</v>
      </c>
      <c r="AK2" s="10" t="s">
        <v>49</v>
      </c>
      <c r="AL2" s="10" t="s">
        <v>49</v>
      </c>
      <c r="AM2" s="10" t="s">
        <v>49</v>
      </c>
      <c r="AN2" s="10" t="s">
        <v>49</v>
      </c>
      <c r="AO2" s="10" t="s">
        <v>49</v>
      </c>
      <c r="AP2" s="10" t="s">
        <v>49</v>
      </c>
      <c r="AQ2" s="10" t="s">
        <v>49</v>
      </c>
      <c r="AR2" s="10" t="s">
        <v>49</v>
      </c>
    </row>
    <row r="3" spans="1:44" x14ac:dyDescent="0.25">
      <c r="A3" s="10" t="s">
        <v>54</v>
      </c>
      <c r="B3" s="10" t="s">
        <v>49</v>
      </c>
      <c r="C3" s="11">
        <v>45358</v>
      </c>
      <c r="D3" s="12">
        <v>65400</v>
      </c>
      <c r="E3" s="10" t="s">
        <v>55</v>
      </c>
      <c r="F3" s="10" t="s">
        <v>47</v>
      </c>
      <c r="G3" s="12">
        <v>65400</v>
      </c>
      <c r="H3" s="12">
        <v>0</v>
      </c>
      <c r="I3" s="13">
        <f>H3/G3*100</f>
        <v>0</v>
      </c>
      <c r="J3" s="12">
        <v>107643</v>
      </c>
      <c r="K3" s="12">
        <f>G3-100104</f>
        <v>-34704</v>
      </c>
      <c r="L3" s="12">
        <v>7539</v>
      </c>
      <c r="M3" s="14">
        <v>169.54</v>
      </c>
      <c r="N3" s="15">
        <v>132</v>
      </c>
      <c r="O3" s="16">
        <v>0.42399999999999999</v>
      </c>
      <c r="P3" s="16">
        <v>0.42399999999999999</v>
      </c>
      <c r="Q3" s="12">
        <f>K3/M3</f>
        <v>-204.69505721363691</v>
      </c>
      <c r="R3" s="12">
        <f>K3/O3</f>
        <v>-81849.056603773584</v>
      </c>
      <c r="S3" s="17">
        <f>K3/O3/43560</f>
        <v>-1.8789957898019647</v>
      </c>
      <c r="T3" s="16">
        <v>140</v>
      </c>
      <c r="U3" s="18" t="s">
        <v>56</v>
      </c>
      <c r="V3" s="10" t="s">
        <v>57</v>
      </c>
      <c r="W3" s="10" t="s">
        <v>49</v>
      </c>
      <c r="X3" s="10" t="s">
        <v>50</v>
      </c>
      <c r="Y3" s="10">
        <v>0</v>
      </c>
      <c r="Z3" s="10">
        <v>0</v>
      </c>
      <c r="AA3" s="10" t="s">
        <v>51</v>
      </c>
      <c r="AB3" s="10" t="s">
        <v>49</v>
      </c>
      <c r="AC3" s="10" t="s">
        <v>58</v>
      </c>
      <c r="AD3" s="10" t="s">
        <v>53</v>
      </c>
      <c r="AE3" s="10"/>
      <c r="AF3" s="10"/>
      <c r="AG3" s="10" t="s">
        <v>49</v>
      </c>
      <c r="AH3" s="10" t="s">
        <v>49</v>
      </c>
      <c r="AI3" s="10" t="s">
        <v>49</v>
      </c>
      <c r="AJ3" s="10" t="s">
        <v>49</v>
      </c>
      <c r="AK3" s="10" t="s">
        <v>49</v>
      </c>
      <c r="AL3" s="10" t="s">
        <v>49</v>
      </c>
      <c r="AM3" s="10" t="s">
        <v>49</v>
      </c>
      <c r="AN3" s="10" t="s">
        <v>49</v>
      </c>
      <c r="AO3" s="10" t="s">
        <v>49</v>
      </c>
      <c r="AP3" s="10" t="s">
        <v>49</v>
      </c>
      <c r="AQ3" s="10" t="s">
        <v>49</v>
      </c>
      <c r="AR3" s="10" t="s">
        <v>49</v>
      </c>
    </row>
    <row r="4" spans="1:44" x14ac:dyDescent="0.25">
      <c r="A4" s="19" t="s">
        <v>59</v>
      </c>
      <c r="B4" s="19" t="s">
        <v>60</v>
      </c>
      <c r="C4" s="20">
        <v>45476</v>
      </c>
      <c r="D4" s="21">
        <v>135000</v>
      </c>
      <c r="E4" s="19" t="s">
        <v>61</v>
      </c>
      <c r="F4" s="19" t="s">
        <v>47</v>
      </c>
      <c r="G4" s="21">
        <v>135000</v>
      </c>
      <c r="H4" s="21">
        <v>36200</v>
      </c>
      <c r="I4" s="22">
        <f>H4/G4*100</f>
        <v>26.814814814814813</v>
      </c>
      <c r="J4" s="21">
        <v>72314</v>
      </c>
      <c r="K4" s="21">
        <f>G4-54362</f>
        <v>80638</v>
      </c>
      <c r="L4" s="21">
        <v>17952</v>
      </c>
      <c r="M4" s="23">
        <v>0</v>
      </c>
      <c r="N4" s="24">
        <v>0</v>
      </c>
      <c r="O4" s="25">
        <v>5.44</v>
      </c>
      <c r="P4" s="25">
        <v>5.44</v>
      </c>
      <c r="Q4" s="21" t="e">
        <f>K4/M4</f>
        <v>#DIV/0!</v>
      </c>
      <c r="R4" s="21">
        <f>K4/O4</f>
        <v>14823.161764705881</v>
      </c>
      <c r="S4" s="26">
        <f>K4/O4/43560</f>
        <v>0.34029296980500184</v>
      </c>
      <c r="T4" s="25">
        <v>0</v>
      </c>
      <c r="U4" s="27" t="s">
        <v>62</v>
      </c>
      <c r="V4" s="19" t="s">
        <v>63</v>
      </c>
      <c r="W4" s="19" t="s">
        <v>49</v>
      </c>
      <c r="X4" s="19" t="s">
        <v>64</v>
      </c>
      <c r="Y4" s="19">
        <v>0</v>
      </c>
      <c r="Z4" s="19">
        <v>0</v>
      </c>
      <c r="AA4" s="19" t="s">
        <v>65</v>
      </c>
      <c r="AB4" s="19" t="s">
        <v>49</v>
      </c>
      <c r="AC4" s="19" t="s">
        <v>58</v>
      </c>
      <c r="AD4" s="19"/>
      <c r="AE4" s="19"/>
      <c r="AF4" s="19"/>
      <c r="AG4" s="19" t="s">
        <v>49</v>
      </c>
      <c r="AH4" s="19" t="s">
        <v>49</v>
      </c>
      <c r="AI4" s="19" t="s">
        <v>49</v>
      </c>
      <c r="AJ4" s="19" t="s">
        <v>49</v>
      </c>
      <c r="AK4" s="19" t="s">
        <v>49</v>
      </c>
      <c r="AL4" s="19" t="s">
        <v>49</v>
      </c>
      <c r="AM4" s="19" t="s">
        <v>49</v>
      </c>
      <c r="AN4" s="19" t="s">
        <v>49</v>
      </c>
      <c r="AO4" s="19" t="s">
        <v>49</v>
      </c>
      <c r="AP4" s="19" t="s">
        <v>49</v>
      </c>
      <c r="AQ4" s="19" t="s">
        <v>49</v>
      </c>
      <c r="AR4" s="19" t="s">
        <v>49</v>
      </c>
    </row>
    <row r="5" spans="1:44" x14ac:dyDescent="0.25">
      <c r="A5" s="19" t="s">
        <v>66</v>
      </c>
      <c r="B5" s="19" t="s">
        <v>67</v>
      </c>
      <c r="C5" s="20">
        <v>45555</v>
      </c>
      <c r="D5" s="21">
        <v>40000</v>
      </c>
      <c r="E5" s="19" t="s">
        <v>61</v>
      </c>
      <c r="F5" s="19" t="s">
        <v>47</v>
      </c>
      <c r="G5" s="21">
        <v>40000</v>
      </c>
      <c r="H5" s="21">
        <v>7624</v>
      </c>
      <c r="I5" s="22">
        <f>H5/G5*100</f>
        <v>19.059999999999999</v>
      </c>
      <c r="J5" s="21">
        <v>22639</v>
      </c>
      <c r="K5" s="21">
        <f>G5-0</f>
        <v>40000</v>
      </c>
      <c r="L5" s="21">
        <v>22639</v>
      </c>
      <c r="M5" s="23">
        <v>905.57</v>
      </c>
      <c r="N5" s="24">
        <v>411.39</v>
      </c>
      <c r="O5" s="25">
        <v>4.8620000000000001</v>
      </c>
      <c r="P5" s="25">
        <v>4</v>
      </c>
      <c r="Q5" s="21">
        <f>K5/M5</f>
        <v>44.171074571816646</v>
      </c>
      <c r="R5" s="21">
        <f>K5/O5</f>
        <v>8227.0670505964626</v>
      </c>
      <c r="S5" s="26">
        <f>K5/O5/43560</f>
        <v>0.18886747131764148</v>
      </c>
      <c r="T5" s="25">
        <v>423.56</v>
      </c>
      <c r="U5" s="27" t="s">
        <v>68</v>
      </c>
      <c r="V5" s="19" t="s">
        <v>69</v>
      </c>
      <c r="W5" s="19" t="s">
        <v>49</v>
      </c>
      <c r="X5" s="19" t="s">
        <v>50</v>
      </c>
      <c r="Y5" s="19">
        <v>0</v>
      </c>
      <c r="Z5" s="19">
        <v>0</v>
      </c>
      <c r="AA5" s="19" t="s">
        <v>70</v>
      </c>
      <c r="AB5" s="19" t="s">
        <v>49</v>
      </c>
      <c r="AC5" s="19" t="s">
        <v>52</v>
      </c>
      <c r="AD5" s="19" t="s">
        <v>71</v>
      </c>
      <c r="AE5" s="19"/>
      <c r="AF5" s="19"/>
      <c r="AG5" s="19" t="s">
        <v>49</v>
      </c>
      <c r="AH5" s="19" t="s">
        <v>49</v>
      </c>
      <c r="AI5" s="19" t="s">
        <v>49</v>
      </c>
      <c r="AJ5" s="19" t="s">
        <v>49</v>
      </c>
      <c r="AK5" s="19" t="s">
        <v>49</v>
      </c>
      <c r="AL5" s="19" t="s">
        <v>49</v>
      </c>
      <c r="AM5" s="19" t="s">
        <v>49</v>
      </c>
      <c r="AN5" s="19" t="s">
        <v>49</v>
      </c>
      <c r="AO5" s="19" t="s">
        <v>49</v>
      </c>
      <c r="AP5" s="19" t="s">
        <v>49</v>
      </c>
      <c r="AQ5" s="19" t="s">
        <v>49</v>
      </c>
      <c r="AR5" s="19" t="s">
        <v>49</v>
      </c>
    </row>
    <row r="6" spans="1:44" x14ac:dyDescent="0.25">
      <c r="A6" s="10" t="s">
        <v>72</v>
      </c>
      <c r="B6" s="10" t="s">
        <v>73</v>
      </c>
      <c r="C6" s="11">
        <v>45755</v>
      </c>
      <c r="D6" s="12">
        <v>160000</v>
      </c>
      <c r="E6" s="10" t="s">
        <v>61</v>
      </c>
      <c r="F6" s="10" t="s">
        <v>47</v>
      </c>
      <c r="G6" s="12">
        <v>160000</v>
      </c>
      <c r="H6" s="12">
        <v>40100</v>
      </c>
      <c r="I6" s="13">
        <f>H6/G6*100</f>
        <v>25.0625</v>
      </c>
      <c r="J6" s="12">
        <v>78894</v>
      </c>
      <c r="K6" s="12">
        <f>G6-56168</f>
        <v>103832</v>
      </c>
      <c r="L6" s="12">
        <v>22726</v>
      </c>
      <c r="M6" s="14">
        <v>162.33000000000001</v>
      </c>
      <c r="N6" s="15">
        <v>100</v>
      </c>
      <c r="O6" s="16">
        <v>0.35399999999999998</v>
      </c>
      <c r="P6" s="16">
        <v>0.35399999999999998</v>
      </c>
      <c r="Q6" s="12">
        <f>K6/M6</f>
        <v>639.63531078666904</v>
      </c>
      <c r="R6" s="12">
        <f>K6/O6</f>
        <v>293310.73446327687</v>
      </c>
      <c r="S6" s="17">
        <f>K6/O6/43560</f>
        <v>6.7334879353369343</v>
      </c>
      <c r="T6" s="16">
        <v>154</v>
      </c>
      <c r="U6" s="18" t="s">
        <v>48</v>
      </c>
      <c r="V6" s="10" t="s">
        <v>74</v>
      </c>
      <c r="W6" s="10" t="s">
        <v>49</v>
      </c>
      <c r="X6" s="10" t="s">
        <v>50</v>
      </c>
      <c r="Y6" s="10">
        <v>0</v>
      </c>
      <c r="Z6" s="10">
        <v>0</v>
      </c>
      <c r="AA6" s="10" t="s">
        <v>75</v>
      </c>
      <c r="AB6" s="10" t="s">
        <v>49</v>
      </c>
      <c r="AC6" s="10" t="s">
        <v>58</v>
      </c>
      <c r="AD6" s="10" t="s">
        <v>53</v>
      </c>
      <c r="AE6" s="10" t="s">
        <v>53</v>
      </c>
      <c r="AF6" s="10"/>
      <c r="AG6" s="10" t="s">
        <v>49</v>
      </c>
      <c r="AH6" s="10" t="s">
        <v>49</v>
      </c>
      <c r="AI6" s="10" t="s">
        <v>49</v>
      </c>
      <c r="AJ6" s="10" t="s">
        <v>49</v>
      </c>
      <c r="AK6" s="10" t="s">
        <v>49</v>
      </c>
      <c r="AL6" s="10" t="s">
        <v>49</v>
      </c>
      <c r="AM6" s="10" t="s">
        <v>49</v>
      </c>
      <c r="AN6" s="10" t="s">
        <v>49</v>
      </c>
      <c r="AO6" s="10" t="s">
        <v>49</v>
      </c>
      <c r="AP6" s="10" t="s">
        <v>49</v>
      </c>
      <c r="AQ6" s="10" t="s">
        <v>49</v>
      </c>
      <c r="AR6" s="10" t="s">
        <v>49</v>
      </c>
    </row>
    <row r="7" spans="1:44" x14ac:dyDescent="0.25">
      <c r="A7" s="37"/>
      <c r="B7" s="37"/>
      <c r="C7" s="38" t="s">
        <v>76</v>
      </c>
      <c r="D7" s="39">
        <f>+SUM(D2:D6)</f>
        <v>401400</v>
      </c>
      <c r="E7" s="37"/>
      <c r="F7" s="37"/>
      <c r="G7" s="39">
        <f>+SUM(G2:G6)</f>
        <v>400400</v>
      </c>
      <c r="H7" s="39">
        <f>+SUM(H2:H6)</f>
        <v>89524</v>
      </c>
      <c r="I7" s="40"/>
      <c r="J7" s="39">
        <f>+SUM(J2:J6)</f>
        <v>292680</v>
      </c>
      <c r="K7" s="39">
        <f>+SUM(K2:K6)</f>
        <v>189766</v>
      </c>
      <c r="L7" s="39">
        <f>+SUM(L2:L6)</f>
        <v>82046</v>
      </c>
      <c r="M7" s="41">
        <f>+SUM(M2:M6)</f>
        <v>1317.37</v>
      </c>
      <c r="N7" s="42"/>
      <c r="O7" s="43">
        <f>+SUM(O2:O6)</f>
        <v>11.28</v>
      </c>
      <c r="P7" s="43">
        <f>+SUM(P2:P6)</f>
        <v>10.417999999999999</v>
      </c>
      <c r="Q7" s="39"/>
      <c r="R7" s="39"/>
      <c r="S7" s="44"/>
      <c r="T7" s="43"/>
      <c r="U7" s="45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</row>
    <row r="8" spans="1:44" x14ac:dyDescent="0.25">
      <c r="A8" s="28"/>
      <c r="B8" s="28"/>
      <c r="C8" s="29"/>
      <c r="D8" s="30"/>
      <c r="E8" s="28"/>
      <c r="F8" s="28"/>
      <c r="G8" s="30"/>
      <c r="H8" s="30" t="s">
        <v>77</v>
      </c>
      <c r="I8" s="31">
        <f>H7/G7*100</f>
        <v>22.358641358641361</v>
      </c>
      <c r="J8" s="30"/>
      <c r="K8" s="30"/>
      <c r="L8" s="30" t="s">
        <v>79</v>
      </c>
      <c r="M8" s="32"/>
      <c r="N8" s="33"/>
      <c r="O8" s="34" t="s">
        <v>79</v>
      </c>
      <c r="P8" s="34"/>
      <c r="Q8" s="30"/>
      <c r="R8" s="30" t="s">
        <v>79</v>
      </c>
      <c r="S8" s="35"/>
      <c r="T8" s="34"/>
      <c r="U8" s="36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</row>
    <row r="9" spans="1:44" x14ac:dyDescent="0.25">
      <c r="A9" s="46"/>
      <c r="B9" s="46"/>
      <c r="C9" s="47"/>
      <c r="D9" s="48"/>
      <c r="E9" s="46"/>
      <c r="F9" s="46"/>
      <c r="G9" s="48"/>
      <c r="H9" s="48" t="s">
        <v>78</v>
      </c>
      <c r="I9" s="49" t="e">
        <f>STDEV(I2:I6)</f>
        <v>#DIV/0!</v>
      </c>
      <c r="J9" s="48"/>
      <c r="K9" s="48"/>
      <c r="L9" s="48" t="s">
        <v>80</v>
      </c>
      <c r="M9" s="54">
        <f>K7/M7</f>
        <v>144.04912818722153</v>
      </c>
      <c r="N9" s="50"/>
      <c r="O9" s="51" t="s">
        <v>81</v>
      </c>
      <c r="P9" s="51">
        <f>K7/O7</f>
        <v>16823.226950354612</v>
      </c>
      <c r="Q9" s="48"/>
      <c r="R9" s="48" t="s">
        <v>82</v>
      </c>
      <c r="S9" s="52">
        <f>K7/O7/43560</f>
        <v>0.38620814853890295</v>
      </c>
      <c r="T9" s="51"/>
      <c r="U9" s="53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</row>
    <row r="12" spans="1:44" ht="26.25" x14ac:dyDescent="0.4">
      <c r="H12" s="5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Elijah Burkhardt</cp:lastModifiedBy>
  <dcterms:created xsi:type="dcterms:W3CDTF">2026-01-09T19:37:44Z</dcterms:created>
  <dcterms:modified xsi:type="dcterms:W3CDTF">2026-04-09T18:22:02Z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